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llusan\Desktop\STEPPERS\Bis Bis\"/>
    </mc:Choice>
  </mc:AlternateContent>
  <xr:revisionPtr revIDLastSave="0" documentId="13_ncr:1_{065E1DDC-C9B3-4C3D-A1A6-DF9A7297D347}" xr6:coauthVersionLast="47" xr6:coauthVersionMax="47" xr10:uidLastSave="{00000000-0000-0000-0000-000000000000}"/>
  <bookViews>
    <workbookView xWindow="-120" yWindow="-120" windowWidth="29040" windowHeight="15840" firstSheet="1" activeTab="1" xr2:uid="{3DA16357-B2D6-48CF-BFA3-B23C84C8D0FE}"/>
  </bookViews>
  <sheets>
    <sheet name="List1" sheetId="1" state="hidden" r:id="rId1"/>
    <sheet name="Kalkulačka_úspor" sheetId="2" r:id="rId2"/>
  </sheets>
  <definedNames>
    <definedName name="Vlastní_krém">Kalkulačka_úspor!$B$19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16" i="2"/>
  <c r="B37" i="2" s="1"/>
  <c r="B15" i="2"/>
  <c r="B14" i="2"/>
  <c r="B35" i="2" s="1"/>
  <c r="B25" i="2"/>
  <c r="C35" i="2" s="1"/>
  <c r="B36" i="2"/>
  <c r="B3" i="2"/>
  <c r="B27" i="2" l="1"/>
  <c r="C37" i="2" s="1"/>
  <c r="B26" i="2"/>
  <c r="C36" i="2" s="1"/>
  <c r="D36" i="2" s="1"/>
  <c r="B49" i="2"/>
  <c r="B54" i="2" s="1"/>
  <c r="E35" i="2"/>
  <c r="D35" i="2"/>
  <c r="B50" i="2" l="1"/>
  <c r="B55" i="2" s="1"/>
  <c r="B56" i="2" s="1"/>
  <c r="E36" i="2"/>
  <c r="E37" i="2"/>
  <c r="B40" i="2" s="1"/>
  <c r="B39" i="2"/>
  <c r="D37" i="2"/>
  <c r="B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42060</author>
    <author>Callusan</author>
  </authors>
  <commentList>
    <comment ref="C11" authorId="0" shapeId="0" xr:uid="{4C802320-43AA-4EC5-9758-6CB5A3A0B2B2}">
      <text>
        <r>
          <rPr>
            <sz val="9"/>
            <color indexed="81"/>
            <rFont val="Tahoma"/>
            <charset val="1"/>
          </rPr>
          <t>Pro Callusan pěnu 125 ml použijte 150 dávek</t>
        </r>
      </text>
    </comment>
    <comment ref="D22" authorId="1" shapeId="0" xr:uid="{6B23596C-0481-401F-AA73-E3665C9C6E4D}">
      <text>
        <r>
          <rPr>
            <sz val="9"/>
            <color indexed="81"/>
            <rFont val="Tahoma"/>
            <family val="2"/>
            <charset val="238"/>
          </rPr>
          <t>Pro krém 100 ml použijte 64 dávek</t>
        </r>
      </text>
    </comment>
  </commentList>
</comments>
</file>

<file path=xl/sharedStrings.xml><?xml version="1.0" encoding="utf-8"?>
<sst xmlns="http://schemas.openxmlformats.org/spreadsheetml/2006/main" count="78" uniqueCount="58">
  <si>
    <t>CALLUSAN</t>
  </si>
  <si>
    <t>Datum:</t>
  </si>
  <si>
    <t>Obchodník:</t>
  </si>
  <si>
    <t>Zákazník/Salon:</t>
  </si>
  <si>
    <t>NÁŠ PRODUKT – CALLUSAN</t>
  </si>
  <si>
    <t>Název produktu:</t>
  </si>
  <si>
    <t>ml</t>
  </si>
  <si>
    <t>Kč</t>
  </si>
  <si>
    <t>ošetření</t>
  </si>
  <si>
    <t>?</t>
  </si>
  <si>
    <t>AUTOMATICKÉ VÝPOČTY – CALLUSAN</t>
  </si>
  <si>
    <t>Cena za 1000 ml:</t>
  </si>
  <si>
    <t>PŘÍMÉ POROVNÁNÍ</t>
  </si>
  <si>
    <t>Metrika</t>
  </si>
  <si>
    <t>Rozdíl</t>
  </si>
  <si>
    <t>Úspora %</t>
  </si>
  <si>
    <t>Cena za 1000 ml</t>
  </si>
  <si>
    <t>KALKULÁTOR ÚSPOR PRO SALON</t>
  </si>
  <si>
    <t>ošetření/měsíc</t>
  </si>
  <si>
    <t>MĚSÍČNÍ NÁKLADY</t>
  </si>
  <si>
    <t>Callusan:</t>
  </si>
  <si>
    <t>Kč/měsíc</t>
  </si>
  <si>
    <t>Měsíční úspora:</t>
  </si>
  <si>
    <t>ROČNÍ NÁKLADY</t>
  </si>
  <si>
    <t>Kč/rok</t>
  </si>
  <si>
    <t>ROČNÍ ÚSPORA:</t>
  </si>
  <si>
    <t>?? Toto je čistý zisk navíc bez změny kvality nebo prodejní ceny!</t>
  </si>
  <si>
    <t>Kalkulačka úspor pro B2B zákazníky (pedikúry, salóny)</t>
  </si>
  <si>
    <t>KONKURENČNÍ PRODUKT – BĚŽNÝ KRÉM</t>
  </si>
  <si>
    <t>AUTOMATICKÉ VÝPOČTY – BĚŽNÝ KRÉM</t>
  </si>
  <si>
    <t>BĚŽNÝ KRÉM</t>
  </si>
  <si>
    <t>KRÉM</t>
  </si>
  <si>
    <t>Porovnání nákladové efektivity: Callusan krémová pěna vs  krém</t>
  </si>
  <si>
    <r>
      <rPr>
        <b/>
        <sz val="11"/>
        <color rgb="FFC00000"/>
        <rFont val="Calibri"/>
        <family val="2"/>
        <charset val="238"/>
        <scheme val="minor"/>
      </rPr>
      <t>ZADEJ</t>
    </r>
    <r>
      <rPr>
        <sz val="11"/>
        <color theme="1"/>
        <rFont val="Calibri"/>
        <family val="2"/>
        <charset val="238"/>
        <scheme val="minor"/>
      </rPr>
      <t>: Název produktu:</t>
    </r>
  </si>
  <si>
    <t>Callusan</t>
  </si>
  <si>
    <t>Callusan CZ, s.r.o.</t>
  </si>
  <si>
    <r>
      <rPr>
        <b/>
        <sz val="11"/>
        <color rgb="FFC00000"/>
        <rFont val="Calibri"/>
        <family val="2"/>
        <charset val="238"/>
        <scheme val="minor"/>
      </rPr>
      <t>ZADEJ</t>
    </r>
    <r>
      <rPr>
        <sz val="11"/>
        <color theme="1"/>
        <rFont val="Calibri"/>
        <family val="2"/>
        <charset val="238"/>
        <scheme val="minor"/>
      </rPr>
      <t xml:space="preserve"> Nákupní cena salon (Kč):</t>
    </r>
  </si>
  <si>
    <r>
      <rPr>
        <b/>
        <sz val="11"/>
        <color rgb="FFC00000"/>
        <rFont val="Calibri"/>
        <family val="2"/>
        <charset val="238"/>
        <scheme val="minor"/>
      </rPr>
      <t xml:space="preserve">ZADEJ: </t>
    </r>
    <r>
      <rPr>
        <sz val="11"/>
        <color theme="1"/>
        <rFont val="Calibri"/>
        <family val="2"/>
        <charset val="238"/>
        <scheme val="minor"/>
      </rPr>
      <t>Nákupní cena salon (Kč):</t>
    </r>
  </si>
  <si>
    <t>ÚSPORA NA OŠETŘENÍ s Callusan:</t>
  </si>
  <si>
    <t>% ÚSPORA s Callusan:</t>
  </si>
  <si>
    <t>Běžný krém:</t>
  </si>
  <si>
    <t xml:space="preserve"> na každé dávce</t>
  </si>
  <si>
    <t>Počet dávek z balení:</t>
  </si>
  <si>
    <t>Počet dávek na 1000 ml:</t>
  </si>
  <si>
    <t>Cena za 1 dávku:</t>
  </si>
  <si>
    <t>Počet dávek na 1000 ml</t>
  </si>
  <si>
    <t>Cena za 1 dávku</t>
  </si>
  <si>
    <t>Počet dávek měsíčně:</t>
  </si>
  <si>
    <t>levnější na 1 dávce</t>
  </si>
  <si>
    <r>
      <rPr>
        <b/>
        <sz val="11"/>
        <color theme="0" tint="-0.499984740745262"/>
        <rFont val="Calibri"/>
        <family val="2"/>
        <charset val="238"/>
        <scheme val="minor"/>
      </rPr>
      <t>Název produktu: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zadejte vybraný produkt</t>
    </r>
  </si>
  <si>
    <r>
      <rPr>
        <b/>
        <sz val="11"/>
        <color theme="0" tint="-0.499984740745262"/>
        <rFont val="Calibri"/>
        <family val="2"/>
        <charset val="238"/>
        <scheme val="minor"/>
      </rPr>
      <t>Objem balení: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zadejte objem balení vybraného produktu</t>
    </r>
  </si>
  <si>
    <r>
      <rPr>
        <b/>
        <sz val="11"/>
        <color theme="0" tint="-0.499984740745262"/>
        <rFont val="Calibri"/>
        <family val="2"/>
        <charset val="238"/>
        <scheme val="minor"/>
      </rPr>
      <t>Nákupní cena: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zadejte cenu, za jakou vybraný produkt nakupujete</t>
    </r>
  </si>
  <si>
    <r>
      <rPr>
        <b/>
        <sz val="11"/>
        <color theme="0" tint="-0.499984740745262"/>
        <rFont val="Calibri"/>
        <family val="2"/>
        <charset val="238"/>
        <scheme val="minor"/>
      </rPr>
      <t xml:space="preserve">Dávka </t>
    </r>
    <r>
      <rPr>
        <b/>
        <sz val="11"/>
        <color theme="4" tint="-0.249977111117893"/>
        <rFont val="Calibri"/>
        <family val="2"/>
        <charset val="238"/>
        <scheme val="minor"/>
      </rPr>
      <t>= množství Callusan nebo krému potřebné na 1 aplikaci</t>
    </r>
  </si>
  <si>
    <r>
      <rPr>
        <b/>
        <sz val="11"/>
        <color theme="0" tint="-0.499984740745262"/>
        <rFont val="Calibri"/>
        <family val="2"/>
        <charset val="238"/>
        <scheme val="minor"/>
      </rPr>
      <t>Počet dávek měsíčně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= u Callusan postačí 2 dávky na jednoho klienta (2 nohy) x počet klientů za měsíc</t>
    </r>
  </si>
  <si>
    <r>
      <rPr>
        <b/>
        <sz val="11"/>
        <color theme="0" tint="-0.499984740745262"/>
        <rFont val="Calibri"/>
        <family val="2"/>
        <charset val="238"/>
        <scheme val="minor"/>
      </rPr>
      <t>Počet dávek z balení: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je již propočítán na běžné objemy 125 ml Callusan a 100 ml krém, případně přepočítejte dle aktuální velikosti balení v daném poměru</t>
    </r>
  </si>
  <si>
    <t>Objem balení (ml):</t>
  </si>
  <si>
    <r>
      <rPr>
        <b/>
        <sz val="11"/>
        <color rgb="FFC00000"/>
        <rFont val="Calibri"/>
        <family val="2"/>
        <charset val="238"/>
        <scheme val="minor"/>
      </rPr>
      <t>ZADEJ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Objem balení (ml):</t>
    </r>
  </si>
  <si>
    <r>
      <t xml:space="preserve">JAK VYPLNIT KALKULAČKU - vyplňujte pouze pole označená </t>
    </r>
    <r>
      <rPr>
        <b/>
        <sz val="11"/>
        <color rgb="FFC00000"/>
        <rFont val="Calibri"/>
        <family val="2"/>
        <charset val="238"/>
        <scheme val="minor"/>
      </rPr>
      <t>"ZADEJ"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</si>
</sst>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#,##0.00\ &quot;Kč&quot;"/>
    <numFmt numFmtId="166" formatCode="#,##0_ ;\-#,##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336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E6F2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1" fontId="0" fillId="0" borderId="6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5" fontId="0" fillId="0" borderId="8" xfId="0" applyNumberFormat="1" applyBorder="1" applyAlignment="1">
      <alignment horizontal="left" vertical="center"/>
    </xf>
    <xf numFmtId="1" fontId="0" fillId="0" borderId="9" xfId="0" applyNumberForma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165" fontId="1" fillId="5" borderId="0" xfId="0" applyNumberFormat="1" applyFont="1" applyFill="1" applyAlignment="1">
      <alignment horizontal="right" vertical="center"/>
    </xf>
    <xf numFmtId="165" fontId="1" fillId="8" borderId="0" xfId="0" applyNumberFormat="1" applyFont="1" applyFill="1" applyAlignment="1">
      <alignment horizontal="right" vertical="center"/>
    </xf>
    <xf numFmtId="0" fontId="1" fillId="5" borderId="4" xfId="0" applyFont="1" applyFill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165" fontId="4" fillId="5" borderId="0" xfId="0" applyNumberFormat="1" applyFont="1" applyFill="1" applyAlignment="1">
      <alignment horizontal="right" vertical="center"/>
    </xf>
    <xf numFmtId="165" fontId="3" fillId="5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165" fontId="13" fillId="11" borderId="4" xfId="0" applyNumberFormat="1" applyFont="1" applyFill="1" applyBorder="1" applyAlignment="1">
      <alignment horizontal="right" vertical="center"/>
    </xf>
    <xf numFmtId="9" fontId="13" fillId="11" borderId="8" xfId="1" applyFont="1" applyFill="1" applyBorder="1" applyAlignment="1">
      <alignment horizontal="right" vertical="center"/>
    </xf>
    <xf numFmtId="0" fontId="12" fillId="11" borderId="9" xfId="0" applyFont="1" applyFill="1" applyBorder="1" applyAlignment="1">
      <alignment horizontal="left" vertical="center"/>
    </xf>
    <xf numFmtId="0" fontId="12" fillId="11" borderId="1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14" fillId="12" borderId="0" xfId="0" applyFont="1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165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/>
    </xf>
  </cellXfs>
  <cellStyles count="2">
    <cellStyle name="Normální" xfId="0" builtinId="0"/>
    <cellStyle name="Procenta" xfId="1" builtinId="5"/>
  </cellStyles>
  <dxfs count="3">
    <dxf>
      <font>
        <b/>
        <i val="0"/>
      </font>
      <fill>
        <patternFill>
          <bgColor rgb="FFC6EFCE"/>
        </patternFill>
      </fill>
    </dxf>
    <dxf>
      <font>
        <b/>
        <i val="0"/>
      </font>
      <fill>
        <patternFill>
          <bgColor rgb="FFC6EFCE"/>
        </patternFill>
      </fill>
    </dxf>
    <dxf>
      <font>
        <b/>
        <i val="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6A9E-D34E-41C5-95B3-8EFD7FC4CEA1}">
  <sheetPr codeName="List1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B3B1-A713-4E6C-8E88-B1F8CA9145F0}">
  <sheetPr codeName="List2"/>
  <dimension ref="A1:U58"/>
  <sheetViews>
    <sheetView showGridLines="0" tabSelected="1" zoomScaleNormal="100" workbookViewId="0">
      <selection activeCell="C8" sqref="C8"/>
    </sheetView>
  </sheetViews>
  <sheetFormatPr defaultColWidth="9.140625" defaultRowHeight="15" x14ac:dyDescent="0.25"/>
  <cols>
    <col min="1" max="1" width="30.7109375" style="1" customWidth="1"/>
    <col min="2" max="2" width="18.7109375" style="19" customWidth="1"/>
    <col min="3" max="3" width="20.42578125" style="1" bestFit="1" customWidth="1"/>
    <col min="4" max="4" width="16.7109375" style="1" customWidth="1"/>
    <col min="5" max="5" width="22.7109375" style="1" customWidth="1"/>
    <col min="6" max="16384" width="9.140625" style="1"/>
  </cols>
  <sheetData>
    <row r="1" spans="1:21" ht="27.95" customHeight="1" x14ac:dyDescent="0.25">
      <c r="A1" s="3" t="s">
        <v>0</v>
      </c>
      <c r="E1" s="32" t="s">
        <v>27</v>
      </c>
    </row>
    <row r="2" spans="1:21" x14ac:dyDescent="0.25">
      <c r="A2" s="2" t="s">
        <v>32</v>
      </c>
    </row>
    <row r="3" spans="1:21" x14ac:dyDescent="0.25">
      <c r="A3" s="1" t="s">
        <v>1</v>
      </c>
      <c r="B3" s="20">
        <f ca="1">TODAY()</f>
        <v>46077</v>
      </c>
      <c r="D3" s="1" t="s">
        <v>2</v>
      </c>
      <c r="E3" s="5" t="s">
        <v>35</v>
      </c>
    </row>
    <row r="4" spans="1:21" x14ac:dyDescent="0.25">
      <c r="A4" s="1" t="s">
        <v>3</v>
      </c>
      <c r="B4" s="41"/>
    </row>
    <row r="7" spans="1:21" ht="15.75" x14ac:dyDescent="0.25">
      <c r="A7" s="46" t="s">
        <v>4</v>
      </c>
      <c r="B7" s="46"/>
      <c r="C7" s="46"/>
      <c r="D7" s="46"/>
      <c r="E7" s="46"/>
      <c r="G7" s="39" t="s">
        <v>57</v>
      </c>
      <c r="H7" s="39"/>
      <c r="I7" s="39"/>
      <c r="J7" s="39"/>
      <c r="K7" s="39"/>
      <c r="L7" s="39"/>
      <c r="M7" s="39"/>
      <c r="N7" s="39"/>
      <c r="O7" s="39"/>
      <c r="P7" s="39"/>
      <c r="Q7" s="40"/>
      <c r="R7" s="40"/>
      <c r="S7" s="40"/>
      <c r="T7" s="40"/>
      <c r="U7" s="40"/>
    </row>
    <row r="8" spans="1:21" x14ac:dyDescent="0.25">
      <c r="A8" s="1" t="s">
        <v>5</v>
      </c>
      <c r="B8" s="21" t="s">
        <v>34</v>
      </c>
      <c r="C8" s="44"/>
      <c r="G8" s="39" t="s">
        <v>49</v>
      </c>
      <c r="H8" s="39"/>
      <c r="I8" s="39"/>
      <c r="J8" s="39"/>
      <c r="K8" s="39"/>
      <c r="L8" s="39"/>
      <c r="M8" s="39"/>
      <c r="N8" s="39"/>
      <c r="O8" s="39"/>
      <c r="P8" s="39"/>
      <c r="Q8" s="40"/>
      <c r="R8" s="40"/>
      <c r="S8" s="40"/>
      <c r="T8" s="40"/>
      <c r="U8" s="40"/>
    </row>
    <row r="9" spans="1:21" x14ac:dyDescent="0.25">
      <c r="A9" s="1" t="s">
        <v>55</v>
      </c>
      <c r="B9" s="21">
        <v>125</v>
      </c>
      <c r="C9" s="1" t="s">
        <v>6</v>
      </c>
      <c r="G9" s="39" t="s">
        <v>50</v>
      </c>
      <c r="H9" s="39"/>
      <c r="I9" s="39"/>
      <c r="J9" s="39"/>
      <c r="K9" s="39"/>
      <c r="L9" s="39"/>
      <c r="M9" s="39"/>
      <c r="N9" s="39"/>
      <c r="O9" s="39"/>
      <c r="P9" s="39"/>
      <c r="Q9" s="40"/>
      <c r="R9" s="40"/>
      <c r="S9" s="40"/>
      <c r="T9" s="40"/>
      <c r="U9" s="40"/>
    </row>
    <row r="10" spans="1:21" x14ac:dyDescent="0.25">
      <c r="A10" s="1" t="s">
        <v>36</v>
      </c>
      <c r="B10" s="42">
        <v>241</v>
      </c>
      <c r="C10" s="1" t="s">
        <v>7</v>
      </c>
      <c r="G10" s="39" t="s">
        <v>51</v>
      </c>
      <c r="H10" s="39"/>
      <c r="I10" s="39"/>
      <c r="J10" s="39"/>
      <c r="K10" s="39"/>
      <c r="L10" s="39"/>
      <c r="M10" s="39"/>
      <c r="N10" s="39"/>
      <c r="O10" s="39"/>
      <c r="P10" s="39"/>
      <c r="Q10" s="40"/>
      <c r="R10" s="40"/>
      <c r="S10" s="40"/>
      <c r="T10" s="40"/>
      <c r="U10" s="40"/>
    </row>
    <row r="11" spans="1:21" x14ac:dyDescent="0.25">
      <c r="A11" s="1" t="s">
        <v>42</v>
      </c>
      <c r="B11" s="21">
        <v>150</v>
      </c>
      <c r="C11" s="1" t="s">
        <v>8</v>
      </c>
      <c r="G11" s="39" t="s">
        <v>54</v>
      </c>
      <c r="H11" s="39"/>
      <c r="I11" s="39"/>
      <c r="J11" s="39"/>
      <c r="K11" s="39"/>
      <c r="L11" s="39"/>
      <c r="M11" s="39"/>
      <c r="N11" s="39"/>
      <c r="O11" s="39"/>
      <c r="P11" s="39"/>
      <c r="Q11" s="40"/>
      <c r="R11" s="40"/>
      <c r="S11" s="40"/>
      <c r="T11" s="40"/>
      <c r="U11" s="40"/>
    </row>
    <row r="12" spans="1:21" x14ac:dyDescent="0.25">
      <c r="G12" s="39" t="s">
        <v>52</v>
      </c>
      <c r="H12" s="39"/>
      <c r="I12" s="39"/>
      <c r="J12" s="39"/>
      <c r="K12" s="39"/>
      <c r="L12" s="39"/>
      <c r="M12" s="39"/>
      <c r="N12" s="39"/>
      <c r="O12" s="39"/>
      <c r="P12" s="39"/>
      <c r="Q12" s="40"/>
      <c r="R12" s="40"/>
      <c r="S12" s="40"/>
      <c r="T12" s="40"/>
      <c r="U12" s="40"/>
    </row>
    <row r="13" spans="1:21" x14ac:dyDescent="0.25">
      <c r="A13" s="47" t="s">
        <v>10</v>
      </c>
      <c r="B13" s="47"/>
      <c r="C13" s="47"/>
      <c r="D13" s="47"/>
      <c r="E13" s="47"/>
      <c r="G13" s="39" t="s">
        <v>53</v>
      </c>
      <c r="H13" s="39"/>
      <c r="I13" s="39"/>
      <c r="J13" s="39"/>
      <c r="K13" s="39"/>
      <c r="L13" s="39"/>
      <c r="M13" s="39"/>
      <c r="N13" s="39"/>
      <c r="O13" s="39"/>
      <c r="P13" s="39"/>
      <c r="Q13" s="40"/>
      <c r="R13" s="40"/>
      <c r="S13" s="40"/>
      <c r="T13" s="40"/>
      <c r="U13" s="40"/>
    </row>
    <row r="14" spans="1:21" x14ac:dyDescent="0.25">
      <c r="A14" s="1" t="s">
        <v>11</v>
      </c>
      <c r="B14" s="22">
        <f>(B10/B9)*1000</f>
        <v>1928</v>
      </c>
      <c r="C14" s="1" t="s">
        <v>7</v>
      </c>
    </row>
    <row r="15" spans="1:21" x14ac:dyDescent="0.25">
      <c r="A15" s="1" t="s">
        <v>43</v>
      </c>
      <c r="B15" s="23">
        <f>(B11/B9)*1000</f>
        <v>1200</v>
      </c>
      <c r="C15" s="1" t="s">
        <v>8</v>
      </c>
    </row>
    <row r="16" spans="1:21" x14ac:dyDescent="0.25">
      <c r="A16" s="1" t="s">
        <v>44</v>
      </c>
      <c r="B16" s="24">
        <f>B10/B11</f>
        <v>1.6066666666666667</v>
      </c>
      <c r="C16" s="1" t="s">
        <v>7</v>
      </c>
    </row>
    <row r="18" spans="1:5" ht="15.75" x14ac:dyDescent="0.25">
      <c r="A18" s="48" t="s">
        <v>28</v>
      </c>
      <c r="B18" s="48"/>
      <c r="C18" s="48"/>
      <c r="D18" s="48"/>
      <c r="E18" s="48"/>
    </row>
    <row r="19" spans="1:5" x14ac:dyDescent="0.25">
      <c r="A19" s="1" t="s">
        <v>33</v>
      </c>
      <c r="B19" s="41" t="s">
        <v>31</v>
      </c>
      <c r="C19" s="5"/>
    </row>
    <row r="20" spans="1:5" x14ac:dyDescent="0.25">
      <c r="A20" s="1" t="s">
        <v>56</v>
      </c>
      <c r="B20" s="41">
        <v>100</v>
      </c>
      <c r="C20" s="1" t="s">
        <v>6</v>
      </c>
    </row>
    <row r="21" spans="1:5" x14ac:dyDescent="0.25">
      <c r="A21" s="1" t="s">
        <v>37</v>
      </c>
      <c r="B21" s="42">
        <v>490</v>
      </c>
      <c r="C21" s="1" t="s">
        <v>7</v>
      </c>
    </row>
    <row r="22" spans="1:5" x14ac:dyDescent="0.25">
      <c r="A22" s="1" t="s">
        <v>42</v>
      </c>
      <c r="B22" s="21">
        <f>64*B20/100</f>
        <v>64</v>
      </c>
      <c r="C22" s="1" t="s">
        <v>8</v>
      </c>
      <c r="D22" s="1" t="s">
        <v>9</v>
      </c>
    </row>
    <row r="24" spans="1:5" x14ac:dyDescent="0.25">
      <c r="A24" s="49" t="s">
        <v>29</v>
      </c>
      <c r="B24" s="49"/>
      <c r="C24" s="49"/>
      <c r="D24" s="49"/>
      <c r="E24" s="49"/>
    </row>
    <row r="25" spans="1:5" x14ac:dyDescent="0.25">
      <c r="A25" s="1" t="s">
        <v>11</v>
      </c>
      <c r="B25" s="22">
        <f>(B21/B20)*1000</f>
        <v>4900</v>
      </c>
      <c r="C25" s="1" t="s">
        <v>7</v>
      </c>
    </row>
    <row r="26" spans="1:5" x14ac:dyDescent="0.25">
      <c r="A26" s="1" t="s">
        <v>43</v>
      </c>
      <c r="B26" s="23">
        <f>(B22/B20)*1000</f>
        <v>640</v>
      </c>
      <c r="C26" s="1" t="s">
        <v>8</v>
      </c>
    </row>
    <row r="27" spans="1:5" x14ac:dyDescent="0.25">
      <c r="A27" s="1" t="s">
        <v>44</v>
      </c>
      <c r="B27" s="25">
        <f>B21/B22</f>
        <v>7.65625</v>
      </c>
      <c r="C27" s="1" t="s">
        <v>7</v>
      </c>
    </row>
    <row r="32" spans="1:5" ht="18.75" x14ac:dyDescent="0.25">
      <c r="A32" s="50" t="s">
        <v>12</v>
      </c>
      <c r="B32" s="50"/>
      <c r="C32" s="50"/>
      <c r="D32" s="50"/>
      <c r="E32" s="50"/>
    </row>
    <row r="33" spans="1:5" ht="15.75" thickBot="1" x14ac:dyDescent="0.3"/>
    <row r="34" spans="1:5" x14ac:dyDescent="0.25">
      <c r="A34" s="9" t="s">
        <v>13</v>
      </c>
      <c r="B34" s="26" t="s">
        <v>0</v>
      </c>
      <c r="C34" s="10" t="s">
        <v>30</v>
      </c>
      <c r="D34" s="11" t="s">
        <v>14</v>
      </c>
      <c r="E34" s="12" t="s">
        <v>15</v>
      </c>
    </row>
    <row r="35" spans="1:5" x14ac:dyDescent="0.25">
      <c r="A35" s="8" t="s">
        <v>16</v>
      </c>
      <c r="B35" s="27">
        <f>B14</f>
        <v>1928</v>
      </c>
      <c r="C35" s="6">
        <f>B25</f>
        <v>4900</v>
      </c>
      <c r="D35" s="6">
        <f>C35-B35</f>
        <v>2972</v>
      </c>
      <c r="E35" s="13">
        <f>ABS((B35-C35)/C35)*100</f>
        <v>60.65306122448979</v>
      </c>
    </row>
    <row r="36" spans="1:5" x14ac:dyDescent="0.25">
      <c r="A36" s="8" t="s">
        <v>45</v>
      </c>
      <c r="B36" s="28">
        <f>B15</f>
        <v>1200</v>
      </c>
      <c r="C36" s="7">
        <f>B26</f>
        <v>640</v>
      </c>
      <c r="D36" s="38">
        <f>B36-C36</f>
        <v>560</v>
      </c>
      <c r="E36" s="13">
        <f>((B36-C36)/C36)*100</f>
        <v>87.5</v>
      </c>
    </row>
    <row r="37" spans="1:5" ht="15.75" thickBot="1" x14ac:dyDescent="0.3">
      <c r="A37" s="14" t="s">
        <v>46</v>
      </c>
      <c r="B37" s="29">
        <f>B16</f>
        <v>1.6066666666666667</v>
      </c>
      <c r="C37" s="15">
        <f>B27</f>
        <v>7.65625</v>
      </c>
      <c r="D37" s="15">
        <f>C37-B37</f>
        <v>6.0495833333333335</v>
      </c>
      <c r="E37" s="16">
        <f>ABS((B37-C37)/C37)*100</f>
        <v>79.014965986394557</v>
      </c>
    </row>
    <row r="38" spans="1:5" ht="15.75" thickBot="1" x14ac:dyDescent="0.3"/>
    <row r="39" spans="1:5" ht="18.75" x14ac:dyDescent="0.25">
      <c r="A39" s="17" t="s">
        <v>38</v>
      </c>
      <c r="B39" s="33">
        <f>C37-B37</f>
        <v>6.0495833333333335</v>
      </c>
      <c r="C39" s="36" t="s">
        <v>41</v>
      </c>
      <c r="D39" s="37"/>
    </row>
    <row r="40" spans="1:5" ht="19.5" thickBot="1" x14ac:dyDescent="0.3">
      <c r="A40" s="18" t="s">
        <v>39</v>
      </c>
      <c r="B40" s="34">
        <f>E37/100</f>
        <v>0.79014965986394559</v>
      </c>
      <c r="C40" s="35" t="s">
        <v>48</v>
      </c>
    </row>
    <row r="44" spans="1:5" ht="15.75" x14ac:dyDescent="0.25">
      <c r="A44" s="51" t="s">
        <v>17</v>
      </c>
      <c r="B44" s="51"/>
      <c r="C44" s="51"/>
      <c r="D44" s="51"/>
      <c r="E44" s="51"/>
    </row>
    <row r="46" spans="1:5" x14ac:dyDescent="0.25">
      <c r="A46" s="1" t="s">
        <v>47</v>
      </c>
      <c r="B46" s="43"/>
      <c r="C46" s="1" t="s">
        <v>18</v>
      </c>
    </row>
    <row r="48" spans="1:5" x14ac:dyDescent="0.25">
      <c r="A48" s="2" t="s">
        <v>19</v>
      </c>
    </row>
    <row r="49" spans="1:5" x14ac:dyDescent="0.25">
      <c r="A49" s="1" t="s">
        <v>20</v>
      </c>
      <c r="B49" s="22">
        <f>(B16*B46)</f>
        <v>0</v>
      </c>
      <c r="C49" s="1" t="s">
        <v>21</v>
      </c>
    </row>
    <row r="50" spans="1:5" x14ac:dyDescent="0.25">
      <c r="A50" s="1" t="s">
        <v>40</v>
      </c>
      <c r="B50" s="22">
        <f>(B27*B46)</f>
        <v>0</v>
      </c>
      <c r="C50" s="1" t="s">
        <v>21</v>
      </c>
    </row>
    <row r="51" spans="1:5" ht="15.75" x14ac:dyDescent="0.25">
      <c r="A51" s="2" t="s">
        <v>22</v>
      </c>
      <c r="B51" s="30">
        <f>B50-B49</f>
        <v>0</v>
      </c>
      <c r="C51" s="2" t="s">
        <v>7</v>
      </c>
    </row>
    <row r="53" spans="1:5" x14ac:dyDescent="0.25">
      <c r="A53" s="2" t="s">
        <v>23</v>
      </c>
    </row>
    <row r="54" spans="1:5" x14ac:dyDescent="0.25">
      <c r="A54" s="1" t="s">
        <v>20</v>
      </c>
      <c r="B54" s="22">
        <f>B49*12</f>
        <v>0</v>
      </c>
      <c r="C54" s="1" t="s">
        <v>24</v>
      </c>
    </row>
    <row r="55" spans="1:5" x14ac:dyDescent="0.25">
      <c r="A55" s="1" t="s">
        <v>40</v>
      </c>
      <c r="B55" s="22">
        <f>B50*12</f>
        <v>0</v>
      </c>
      <c r="C55" s="1" t="s">
        <v>24</v>
      </c>
    </row>
    <row r="56" spans="1:5" ht="18.75" x14ac:dyDescent="0.25">
      <c r="A56" s="4" t="s">
        <v>25</v>
      </c>
      <c r="B56" s="31">
        <f>B55-B54</f>
        <v>0</v>
      </c>
      <c r="C56" s="4" t="s">
        <v>7</v>
      </c>
    </row>
    <row r="58" spans="1:5" x14ac:dyDescent="0.25">
      <c r="A58" s="45" t="s">
        <v>26</v>
      </c>
      <c r="B58" s="45"/>
      <c r="C58" s="45"/>
      <c r="D58" s="45"/>
      <c r="E58" s="45"/>
    </row>
  </sheetData>
  <sheetProtection algorithmName="SHA-512" hashValue="2Xll/g26cchkuW1hY/ajZ6kl1/33TDKEsuUoFPYOMOVHht1n0lT/oc7yd79waQyFbmsg7bBvcKinsUV2IPeyiA==" saltValue="9DlHUQC9N5AjBAwVoIJtZw==" spinCount="100000" sheet="1" objects="1" scenarios="1" formatCells="0"/>
  <mergeCells count="7">
    <mergeCell ref="A58:E58"/>
    <mergeCell ref="A7:E7"/>
    <mergeCell ref="A13:E13"/>
    <mergeCell ref="A18:E18"/>
    <mergeCell ref="A24:E24"/>
    <mergeCell ref="A32:E32"/>
    <mergeCell ref="A44:E44"/>
  </mergeCells>
  <conditionalFormatting sqref="D35:E35">
    <cfRule type="cellIs" dxfId="2" priority="1" stopIfTrue="1" operator="lessThan">
      <formula>0</formula>
    </cfRule>
  </conditionalFormatting>
  <conditionalFormatting sqref="D36:E36">
    <cfRule type="cellIs" dxfId="1" priority="2" stopIfTrue="1" operator="greaterThan">
      <formula>0</formula>
    </cfRule>
  </conditionalFormatting>
  <conditionalFormatting sqref="D37:E37">
    <cfRule type="cellIs" dxfId="0" priority="3" stopIfTrue="1" operator="lessThan">
      <formula>0</formula>
    </cfRule>
  </conditionalFormatting>
  <dataValidations count="4">
    <dataValidation type="list" allowBlank="1" showInputMessage="1" showErrorMessage="1" sqref="B8" xr:uid="{FE8E9F95-8AF3-4712-AFC2-0DC61663C0A6}">
      <formula1>"Callusan"</formula1>
    </dataValidation>
    <dataValidation type="whole" allowBlank="1" showInputMessage="1" showErrorMessage="1" sqref="B9 B11 B20 B22" xr:uid="{03D9A102-909A-47BC-9B5A-6E5AEAE2C167}">
      <formula1>1</formula1>
      <formula2>999999999</formula2>
    </dataValidation>
    <dataValidation type="decimal" operator="greaterThanOrEqual" allowBlank="1" showInputMessage="1" showErrorMessage="1" sqref="B10 B21" xr:uid="{7BAE1C8F-C59E-463E-85B4-558EE9FCABED}">
      <formula1>0</formula1>
    </dataValidation>
    <dataValidation type="whole" allowBlank="1" showInputMessage="1" showErrorMessage="1" sqref="B46" xr:uid="{5621A2D0-C3F0-4150-9231-E2C05DB5C7E6}">
      <formula1>0</formula1>
      <formula2>999999999</formula2>
    </dataValidation>
  </dataValidation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Kalkulačka_úspor</vt:lpstr>
      <vt:lpstr>Vlastní_krém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Lechner</dc:creator>
  <cp:lastModifiedBy>Ondřej Lechner</cp:lastModifiedBy>
  <dcterms:created xsi:type="dcterms:W3CDTF">2026-01-20T19:36:46Z</dcterms:created>
  <dcterms:modified xsi:type="dcterms:W3CDTF">2026-02-24T11:59:42Z</dcterms:modified>
</cp:coreProperties>
</file>